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90" windowWidth="17100" windowHeight="101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23" i="1" l="1"/>
  <c r="D22" i="1"/>
  <c r="D21" i="1"/>
  <c r="C18" i="1" l="1"/>
  <c r="G8" i="1" l="1"/>
  <c r="C6" i="1"/>
  <c r="C8" i="1" s="1"/>
</calcChain>
</file>

<file path=xl/sharedStrings.xml><?xml version="1.0" encoding="utf-8"?>
<sst xmlns="http://schemas.openxmlformats.org/spreadsheetml/2006/main" count="37" uniqueCount="35">
  <si>
    <t>mg</t>
  </si>
  <si>
    <t>Parameter</t>
  </si>
  <si>
    <t>Unit</t>
  </si>
  <si>
    <t>Gas Purity</t>
  </si>
  <si>
    <t>Gas Flow</t>
  </si>
  <si>
    <t>l/min</t>
  </si>
  <si>
    <t>R</t>
  </si>
  <si>
    <t>Gas Constant</t>
  </si>
  <si>
    <t>Temp</t>
  </si>
  <si>
    <r>
      <rPr>
        <vertAlign val="superscript"/>
        <sz val="11"/>
        <color theme="1"/>
        <rFont val="Calibri"/>
        <family val="2"/>
        <scheme val="minor"/>
      </rPr>
      <t>o</t>
    </r>
    <r>
      <rPr>
        <sz val="11"/>
        <color theme="1"/>
        <rFont val="Calibri"/>
        <family val="2"/>
        <scheme val="minor"/>
      </rPr>
      <t>K</t>
    </r>
  </si>
  <si>
    <t>atm</t>
  </si>
  <si>
    <t>Wort Flow</t>
  </si>
  <si>
    <t>Variables</t>
  </si>
  <si>
    <t>Notes</t>
  </si>
  <si>
    <t>Result</t>
  </si>
  <si>
    <t>Use 1.0 for oxygen and 0.2094 for air</t>
  </si>
  <si>
    <r>
      <t>1 ft</t>
    </r>
    <r>
      <rPr>
        <vertAlign val="superscript"/>
        <sz val="12"/>
        <color theme="1"/>
        <rFont val="Calibri"/>
        <family val="2"/>
        <scheme val="minor"/>
      </rPr>
      <t>3</t>
    </r>
    <r>
      <rPr>
        <sz val="12"/>
        <color theme="1"/>
        <rFont val="Calibri"/>
        <family val="2"/>
        <scheme val="minor"/>
      </rPr>
      <t xml:space="preserve"> = 28.317 l/min</t>
    </r>
  </si>
  <si>
    <r>
      <t>273.3</t>
    </r>
    <r>
      <rPr>
        <vertAlign val="superscript"/>
        <sz val="12"/>
        <color theme="1"/>
        <rFont val="Calibri"/>
        <family val="2"/>
        <scheme val="minor"/>
      </rPr>
      <t>o</t>
    </r>
    <r>
      <rPr>
        <sz val="12"/>
        <color theme="1"/>
        <rFont val="Calibri"/>
        <family val="2"/>
        <scheme val="minor"/>
      </rPr>
      <t>K = 0</t>
    </r>
    <r>
      <rPr>
        <vertAlign val="superscript"/>
        <sz val="12"/>
        <color theme="1"/>
        <rFont val="Calibri"/>
        <family val="2"/>
        <scheme val="minor"/>
      </rPr>
      <t>o</t>
    </r>
    <r>
      <rPr>
        <sz val="12"/>
        <color theme="1"/>
        <rFont val="Calibri"/>
        <family val="2"/>
        <scheme val="minor"/>
      </rPr>
      <t>C</t>
    </r>
  </si>
  <si>
    <t>3.78 l/min = 1 gallon/min</t>
  </si>
  <si>
    <t>Wort Flow Calculator</t>
  </si>
  <si>
    <t>mg/l</t>
  </si>
  <si>
    <t>Weight of O2 Injected per Minute</t>
  </si>
  <si>
    <r>
      <t>Wort O</t>
    </r>
    <r>
      <rPr>
        <b/>
        <vertAlign val="subscript"/>
        <sz val="11"/>
        <color theme="1"/>
        <rFont val="Calibri"/>
        <family val="2"/>
        <scheme val="minor"/>
      </rPr>
      <t>2</t>
    </r>
    <r>
      <rPr>
        <b/>
        <sz val="11"/>
        <color theme="1"/>
        <rFont val="Calibri"/>
        <family val="2"/>
        <scheme val="minor"/>
      </rPr>
      <t xml:space="preserve"> Concentration</t>
    </r>
  </si>
  <si>
    <t xml:space="preserve">Temp </t>
  </si>
  <si>
    <r>
      <rPr>
        <vertAlign val="superscript"/>
        <sz val="11"/>
        <color theme="1"/>
        <rFont val="Calibri"/>
        <family val="2"/>
        <scheme val="minor"/>
      </rPr>
      <t>o</t>
    </r>
    <r>
      <rPr>
        <sz val="11"/>
        <color theme="1"/>
        <rFont val="Calibri"/>
        <family val="2"/>
        <scheme val="minor"/>
      </rPr>
      <t>C</t>
    </r>
  </si>
  <si>
    <t>Barrels to Liters</t>
  </si>
  <si>
    <t>Liters</t>
  </si>
  <si>
    <t>Barrels</t>
  </si>
  <si>
    <t>Conversions</t>
  </si>
  <si>
    <t>Cubic feet/min to liters/min</t>
  </si>
  <si>
    <t>Cubic meters/min to liters/min</t>
  </si>
  <si>
    <t>liters/min</t>
  </si>
  <si>
    <r>
      <t>m</t>
    </r>
    <r>
      <rPr>
        <vertAlign val="superscript"/>
        <sz val="11"/>
        <color theme="1"/>
        <rFont val="Calibri"/>
        <family val="2"/>
        <scheme val="minor"/>
      </rPr>
      <t>3</t>
    </r>
    <r>
      <rPr>
        <sz val="11"/>
        <color theme="1"/>
        <rFont val="Calibri"/>
        <family val="2"/>
        <scheme val="minor"/>
      </rPr>
      <t>/min</t>
    </r>
  </si>
  <si>
    <r>
      <t>ft</t>
    </r>
    <r>
      <rPr>
        <vertAlign val="superscript"/>
        <sz val="11"/>
        <color theme="1"/>
        <rFont val="Calibri"/>
        <family val="2"/>
        <scheme val="minor"/>
      </rPr>
      <t>3</t>
    </r>
    <r>
      <rPr>
        <sz val="11"/>
        <color theme="1"/>
        <rFont val="Calibri"/>
        <family val="2"/>
        <scheme val="minor"/>
      </rPr>
      <t>/min</t>
    </r>
  </si>
  <si>
    <t>Use this calculator as a guide to determine your theoretical oxygenation concentration. All calculations are based on 100 percent of the gas dissolving in the liquid. Make changes to your injection slowly or better yet measure the oxygen content at the base of your fermentation vessel before and while changing any process parameter.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</si>
</sst>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bscript"/>
      <sz val="11"/>
      <color theme="1"/>
      <name val="Calibri"/>
      <family val="2"/>
      <scheme val="minor"/>
    </font>
    <font>
      <sz val="12"/>
      <color theme="1"/>
      <name val="Calibri"/>
      <family val="2"/>
      <scheme val="minor"/>
    </font>
    <font>
      <vertAlign val="superscript"/>
      <sz val="12"/>
      <color theme="1"/>
      <name val="Calibri"/>
      <family val="2"/>
      <scheme val="minor"/>
    </font>
    <font>
      <b/>
      <sz val="14"/>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1">
    <xf numFmtId="0" fontId="0" fillId="0" borderId="0" xfId="0"/>
    <xf numFmtId="0" fontId="0" fillId="0" borderId="0" xfId="0" applyAlignment="1">
      <alignment horizontal="center"/>
    </xf>
    <xf numFmtId="0" fontId="0" fillId="2" borderId="2" xfId="0" applyFill="1" applyBorder="1"/>
    <xf numFmtId="0" fontId="0" fillId="2" borderId="3" xfId="0" applyFill="1" applyBorder="1"/>
    <xf numFmtId="0" fontId="0" fillId="2" borderId="4" xfId="0" applyFill="1" applyBorder="1"/>
    <xf numFmtId="0" fontId="1" fillId="0" borderId="0" xfId="0" applyFont="1" applyFill="1" applyBorder="1"/>
    <xf numFmtId="0" fontId="1" fillId="0" borderId="0" xfId="0" applyFont="1" applyAlignment="1">
      <alignment horizontal="center"/>
    </xf>
    <xf numFmtId="0" fontId="0" fillId="0" borderId="0" xfId="0" applyBorder="1"/>
    <xf numFmtId="0" fontId="6" fillId="0" borderId="0" xfId="0" applyFont="1" applyAlignment="1">
      <alignment horizontal="center"/>
    </xf>
    <xf numFmtId="0" fontId="0" fillId="0" borderId="8" xfId="0" applyBorder="1"/>
    <xf numFmtId="0" fontId="0" fillId="0" borderId="0" xfId="0" applyBorder="1" applyAlignment="1">
      <alignment horizontal="center"/>
    </xf>
    <xf numFmtId="0" fontId="0" fillId="0" borderId="9" xfId="0" applyBorder="1"/>
    <xf numFmtId="0" fontId="1" fillId="0" borderId="8" xfId="0" applyFont="1" applyBorder="1" applyAlignment="1">
      <alignment horizontal="center"/>
    </xf>
    <xf numFmtId="0" fontId="1" fillId="0" borderId="8" xfId="0" applyFont="1" applyBorder="1"/>
    <xf numFmtId="0" fontId="0" fillId="0" borderId="8" xfId="0" applyFont="1" applyBorder="1"/>
    <xf numFmtId="0" fontId="4" fillId="0" borderId="9" xfId="0" applyFont="1" applyBorder="1"/>
    <xf numFmtId="0" fontId="0" fillId="0" borderId="10" xfId="0" applyBorder="1"/>
    <xf numFmtId="0" fontId="0" fillId="0" borderId="11" xfId="0" applyBorder="1" applyAlignment="1">
      <alignment horizontal="center"/>
    </xf>
    <xf numFmtId="0" fontId="0" fillId="0" borderId="11" xfId="0" applyBorder="1"/>
    <xf numFmtId="0" fontId="0" fillId="0" borderId="0" xfId="0" applyFill="1" applyBorder="1" applyAlignment="1">
      <alignment horizontal="center"/>
    </xf>
    <xf numFmtId="0" fontId="0" fillId="0" borderId="0" xfId="0" applyFill="1" applyBorder="1"/>
    <xf numFmtId="0" fontId="0" fillId="0" borderId="0" xfId="0" applyFill="1" applyAlignment="1">
      <alignment horizontal="center"/>
    </xf>
    <xf numFmtId="0" fontId="0" fillId="0" borderId="0" xfId="0" applyFill="1"/>
    <xf numFmtId="0" fontId="0" fillId="0" borderId="13" xfId="0" applyBorder="1"/>
    <xf numFmtId="0" fontId="0" fillId="0" borderId="14" xfId="0" applyBorder="1" applyAlignment="1">
      <alignment horizontal="center"/>
    </xf>
    <xf numFmtId="0" fontId="0" fillId="0" borderId="14" xfId="0" applyBorder="1"/>
    <xf numFmtId="0" fontId="0" fillId="0" borderId="15" xfId="0"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9" xfId="0" applyFont="1" applyBorder="1"/>
    <xf numFmtId="0" fontId="0" fillId="0" borderId="12" xfId="0" applyFont="1" applyBorder="1"/>
    <xf numFmtId="0" fontId="0" fillId="0" borderId="0" xfId="0" applyFont="1" applyBorder="1"/>
    <xf numFmtId="0" fontId="4" fillId="0" borderId="0" xfId="0" applyFont="1" applyBorder="1"/>
    <xf numFmtId="164" fontId="1" fillId="3" borderId="1" xfId="0" applyNumberFormat="1" applyFont="1" applyFill="1" applyBorder="1"/>
    <xf numFmtId="0" fontId="1" fillId="0" borderId="0" xfId="0" applyFont="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1" fontId="0" fillId="0" borderId="14" xfId="0" applyNumberFormat="1" applyBorder="1"/>
    <xf numFmtId="164" fontId="0" fillId="0" borderId="0" xfId="0" applyNumberFormat="1" applyBorder="1"/>
    <xf numFmtId="0" fontId="0" fillId="0" borderId="12" xfId="0" applyBorder="1"/>
    <xf numFmtId="0" fontId="0" fillId="0" borderId="13" xfId="0" applyFont="1" applyBorder="1"/>
    <xf numFmtId="0" fontId="0" fillId="0" borderId="15" xfId="0" applyFont="1" applyBorder="1"/>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0" fillId="0" borderId="0" xfId="0" applyAlignment="1"/>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511269</xdr:colOff>
      <xdr:row>0</xdr:row>
      <xdr:rowOff>42022</xdr:rowOff>
    </xdr:from>
    <xdr:to>
      <xdr:col>3</xdr:col>
      <xdr:colOff>464983</xdr:colOff>
      <xdr:row>0</xdr:row>
      <xdr:rowOff>812426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52445" y="42022"/>
          <a:ext cx="1172354" cy="7704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zoomScale="136" zoomScaleNormal="136" workbookViewId="0">
      <selection activeCell="E5" sqref="E5:E11"/>
    </sheetView>
  </sheetViews>
  <sheetFormatPr defaultRowHeight="15" x14ac:dyDescent="0.25"/>
  <cols>
    <col min="1" max="1" width="33.5703125" customWidth="1"/>
    <col min="2" max="2" width="9.140625" style="1"/>
    <col min="5" max="5" width="37.5703125" customWidth="1"/>
  </cols>
  <sheetData>
    <row r="1" spans="1:7" s="47" customFormat="1" ht="66" customHeight="1" thickBot="1" x14ac:dyDescent="0.3"/>
    <row r="2" spans="1:7" s="8" customFormat="1" ht="19.5" thickBot="1" x14ac:dyDescent="0.35">
      <c r="A2" s="44" t="s">
        <v>19</v>
      </c>
      <c r="B2" s="45"/>
      <c r="C2" s="45"/>
      <c r="D2" s="45"/>
      <c r="E2" s="46"/>
    </row>
    <row r="3" spans="1:7" ht="15.75" thickBot="1" x14ac:dyDescent="0.3">
      <c r="A3" s="23"/>
      <c r="B3" s="24"/>
      <c r="C3" s="25"/>
      <c r="D3" s="25"/>
      <c r="E3" s="26"/>
    </row>
    <row r="4" spans="1:7" s="6" customFormat="1" ht="15.75" thickBot="1" x14ac:dyDescent="0.3">
      <c r="A4" s="27" t="s">
        <v>1</v>
      </c>
      <c r="B4" s="28" t="s">
        <v>2</v>
      </c>
      <c r="C4" s="28" t="s">
        <v>14</v>
      </c>
      <c r="D4" s="28"/>
      <c r="E4" s="29" t="s">
        <v>13</v>
      </c>
    </row>
    <row r="5" spans="1:7" ht="15.75" thickBot="1" x14ac:dyDescent="0.3">
      <c r="A5" s="9"/>
      <c r="B5" s="10"/>
      <c r="C5" s="7"/>
      <c r="D5" s="7"/>
      <c r="E5" s="48" t="s">
        <v>34</v>
      </c>
    </row>
    <row r="6" spans="1:7" ht="15.75" thickBot="1" x14ac:dyDescent="0.3">
      <c r="A6" s="13" t="s">
        <v>21</v>
      </c>
      <c r="B6" s="10" t="s">
        <v>0</v>
      </c>
      <c r="C6" s="34">
        <f>((C12*C13)/(C14*C18))*32000</f>
        <v>332.42933331504969</v>
      </c>
      <c r="D6" s="7"/>
      <c r="E6" s="49"/>
    </row>
    <row r="7" spans="1:7" ht="15.75" thickBot="1" x14ac:dyDescent="0.3">
      <c r="A7" s="14"/>
      <c r="B7" s="10"/>
      <c r="C7" s="5"/>
      <c r="D7" s="7"/>
      <c r="E7" s="49"/>
    </row>
    <row r="8" spans="1:7" ht="18.75" thickBot="1" x14ac:dyDescent="0.4">
      <c r="A8" s="13" t="s">
        <v>22</v>
      </c>
      <c r="B8" s="10" t="s">
        <v>20</v>
      </c>
      <c r="C8" s="34">
        <f>C6/C16</f>
        <v>22.161955554336647</v>
      </c>
      <c r="D8" s="7"/>
      <c r="E8" s="49"/>
      <c r="G8">
        <f>3.875*40</f>
        <v>155</v>
      </c>
    </row>
    <row r="9" spans="1:7" x14ac:dyDescent="0.25">
      <c r="A9" s="14"/>
      <c r="B9" s="10"/>
      <c r="C9" s="5"/>
      <c r="D9" s="7"/>
      <c r="E9" s="49"/>
    </row>
    <row r="10" spans="1:7" x14ac:dyDescent="0.25">
      <c r="A10" s="14"/>
      <c r="B10" s="10"/>
      <c r="C10" s="5"/>
      <c r="D10" s="7"/>
      <c r="E10" s="49"/>
    </row>
    <row r="11" spans="1:7" ht="15.75" thickBot="1" x14ac:dyDescent="0.3">
      <c r="A11" s="12" t="s">
        <v>12</v>
      </c>
      <c r="B11" s="10"/>
      <c r="C11" s="5"/>
      <c r="D11" s="7"/>
      <c r="E11" s="50"/>
    </row>
    <row r="12" spans="1:7" x14ac:dyDescent="0.25">
      <c r="A12" s="42" t="s">
        <v>3</v>
      </c>
      <c r="B12" s="24" t="s">
        <v>10</v>
      </c>
      <c r="C12" s="2">
        <v>1</v>
      </c>
      <c r="D12" s="25"/>
      <c r="E12" s="43" t="s">
        <v>15</v>
      </c>
    </row>
    <row r="13" spans="1:7" ht="18" x14ac:dyDescent="0.25">
      <c r="A13" s="14" t="s">
        <v>4</v>
      </c>
      <c r="B13" s="10" t="s">
        <v>5</v>
      </c>
      <c r="C13" s="3">
        <v>0.25</v>
      </c>
      <c r="D13" s="7"/>
      <c r="E13" s="15" t="s">
        <v>16</v>
      </c>
    </row>
    <row r="14" spans="1:7" x14ac:dyDescent="0.25">
      <c r="A14" s="14" t="s">
        <v>7</v>
      </c>
      <c r="B14" s="10" t="s">
        <v>6</v>
      </c>
      <c r="C14" s="3">
        <v>8.2049999999999998E-2</v>
      </c>
      <c r="D14" s="7"/>
      <c r="E14" s="30"/>
    </row>
    <row r="15" spans="1:7" ht="17.25" x14ac:dyDescent="0.25">
      <c r="A15" s="14" t="s">
        <v>23</v>
      </c>
      <c r="B15" s="10" t="s">
        <v>24</v>
      </c>
      <c r="C15" s="3">
        <v>20</v>
      </c>
      <c r="D15" s="7"/>
      <c r="E15" s="30"/>
    </row>
    <row r="16" spans="1:7" ht="15.75" thickBot="1" x14ac:dyDescent="0.3">
      <c r="A16" s="16" t="s">
        <v>11</v>
      </c>
      <c r="B16" s="17" t="s">
        <v>5</v>
      </c>
      <c r="C16" s="4">
        <v>15</v>
      </c>
      <c r="D16" s="18"/>
      <c r="E16" s="31" t="s">
        <v>18</v>
      </c>
    </row>
    <row r="17" spans="1:5" x14ac:dyDescent="0.25">
      <c r="A17" s="9"/>
      <c r="B17" s="19"/>
      <c r="C17" s="20"/>
      <c r="D17" s="20"/>
      <c r="E17" s="11"/>
    </row>
    <row r="18" spans="1:5" ht="18" x14ac:dyDescent="0.25">
      <c r="A18" s="14" t="s">
        <v>8</v>
      </c>
      <c r="B18" s="19" t="s">
        <v>9</v>
      </c>
      <c r="C18" s="20">
        <f>273.3 +C15</f>
        <v>293.3</v>
      </c>
      <c r="D18" s="20"/>
      <c r="E18" s="15" t="s">
        <v>17</v>
      </c>
    </row>
    <row r="19" spans="1:5" ht="15.75" x14ac:dyDescent="0.25">
      <c r="A19" s="32"/>
      <c r="B19" s="19"/>
      <c r="C19" s="20"/>
      <c r="D19" s="20"/>
      <c r="E19" s="33"/>
    </row>
    <row r="20" spans="1:5" ht="15.75" thickBot="1" x14ac:dyDescent="0.3">
      <c r="A20" s="35" t="s">
        <v>28</v>
      </c>
      <c r="B20" s="21"/>
      <c r="C20" s="22"/>
      <c r="D20" s="22"/>
    </row>
    <row r="21" spans="1:5" x14ac:dyDescent="0.25">
      <c r="A21" s="23" t="s">
        <v>25</v>
      </c>
      <c r="B21" s="36">
        <v>1</v>
      </c>
      <c r="C21" s="25" t="s">
        <v>27</v>
      </c>
      <c r="D21" s="39">
        <f>B21*31.5*3.7854</f>
        <v>119.2401</v>
      </c>
      <c r="E21" s="26" t="s">
        <v>26</v>
      </c>
    </row>
    <row r="22" spans="1:5" ht="17.25" x14ac:dyDescent="0.25">
      <c r="A22" s="9" t="s">
        <v>29</v>
      </c>
      <c r="B22" s="37">
        <v>1</v>
      </c>
      <c r="C22" s="7" t="s">
        <v>33</v>
      </c>
      <c r="D22" s="40">
        <f>B22*28.317</f>
        <v>28.317</v>
      </c>
      <c r="E22" s="11" t="s">
        <v>31</v>
      </c>
    </row>
    <row r="23" spans="1:5" ht="18" thickBot="1" x14ac:dyDescent="0.3">
      <c r="A23" s="16" t="s">
        <v>30</v>
      </c>
      <c r="B23" s="38">
        <v>1</v>
      </c>
      <c r="C23" s="18" t="s">
        <v>32</v>
      </c>
      <c r="D23" s="18">
        <f>B23*1000</f>
        <v>1000</v>
      </c>
      <c r="E23" s="41" t="s">
        <v>31</v>
      </c>
    </row>
  </sheetData>
  <mergeCells count="3">
    <mergeCell ref="A2:E2"/>
    <mergeCell ref="A1:XFD1"/>
    <mergeCell ref="E5:E11"/>
  </mergeCells>
  <pageMargins left="0.7" right="0.7" top="0.75" bottom="0.75" header="0.3" footer="0.3"/>
  <pageSetup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EAB0B7227D03499262EE7CE0533A4C" ma:contentTypeVersion="2" ma:contentTypeDescription="Create a new document." ma:contentTypeScope="" ma:versionID="f6ed7dcc0b22c9feba075732536c09ba">
  <xsd:schema xmlns:xsd="http://www.w3.org/2001/XMLSchema" xmlns:xs="http://www.w3.org/2001/XMLSchema" xmlns:p="http://schemas.microsoft.com/office/2006/metadata/properties" xmlns:ns1="http://schemas.microsoft.com/sharepoint/v3" targetNamespace="http://schemas.microsoft.com/office/2006/metadata/properties" ma:root="true" ma:fieldsID="76306148d0f7b992e79f2d9b1f249a8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BCA579-58D7-4655-8AB6-ACA3C5B26B22}"/>
</file>

<file path=customXml/itemProps2.xml><?xml version="1.0" encoding="utf-8"?>
<ds:datastoreItem xmlns:ds="http://schemas.openxmlformats.org/officeDocument/2006/customXml" ds:itemID="{37356038-DD75-4A73-8CB8-78C2D55864F5}"/>
</file>

<file path=customXml/itemProps3.xml><?xml version="1.0" encoding="utf-8"?>
<ds:datastoreItem xmlns:ds="http://schemas.openxmlformats.org/officeDocument/2006/customXml" ds:itemID="{DB1B41FD-B87F-46DC-B7A9-707DD05902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Hach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Chaz Benedict</dc:creator>
  <cp:lastModifiedBy>Benedict, Charles</cp:lastModifiedBy>
  <dcterms:created xsi:type="dcterms:W3CDTF">2014-06-09T19:37:49Z</dcterms:created>
  <dcterms:modified xsi:type="dcterms:W3CDTF">2014-11-13T17:11:38Z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0x010100D2EAB0B7227D03499262EE7CE0533A4C</vt:lpwstr>
  </property>
  <property fmtid="{D5CDD505-2E9C-101B-9397-08002B2CF9AE}" pid="3" name="Order">
    <vt:r8>1700</vt:r8>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